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pic divs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<sst xmlns="http://schemas.openxmlformats.org/spreadsheetml/2006/main" count="20" uniqueCount="19">
  <si>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int rate</t>
  </si>
  <si>
    <t>div inc</t>
  </si>
  <si>
    <t>tax rate</t>
  </si>
  <si>
    <t>tax rate ret</t>
  </si>
  <si>
    <t>cap gains pv</t>
  </si>
  <si>
    <t>total pv</t>
  </si>
  <si>
    <t>pv divs</t>
  </si>
  <si>
    <t>net of tax</t>
  </si>
  <si>
    <t>princ</t>
  </si>
  <si>
    <t>interest</t>
  </si>
  <si>
    <t>tax rebate</t>
  </si>
  <si>
    <t>div pay</t>
  </si>
  <si>
    <t>div</t>
  </si>
  <si>
    <t>div tax</t>
  </si>
  <si>
    <t>net div</t>
  </si>
  <si>
    <t>net profit</t>
  </si>
  <si>
    <t>annual pv</t>
  </si>
  <si>
    <t>year</t>
  </si>
  <si>
    <t>monthly pv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</si>
</sst>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0.0"/>
    <numFmt numFmtId="168" formatCode="_(* #,##0.000_);_(* \(#,##0.000\);_(* &quot;-&quot;??_);_(@_)"/>
    <numFmt numFmtId="169" formatCode="_(* #,##0.0000_);_(* \(#,##0.0000\);_(* &quot;-&quot;??_);_(@_)"/>
    <numFmt numFmtId="170" formatCode="0.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/>
    </xf>
    <xf numFmtId="165" fontId="0" fillId="0" borderId="0" xfId="21" applyNumberFormat="1" applyAlignment="1">
      <alignment/>
    </xf>
    <xf numFmtId="164" fontId="0" fillId="0" borderId="0" xfId="17" applyNumberFormat="1" applyFont="1" applyAlignment="1">
      <alignment/>
    </xf>
    <xf numFmtId="164" fontId="0" fillId="0" borderId="0" xfId="17" applyNumberFormat="1" applyAlignment="1">
      <alignment/>
    </xf>
    <xf numFmtId="10" fontId="0" fillId="0" borderId="0" xfId="21" applyNumberFormat="1" applyAlignment="1">
      <alignment/>
    </xf>
    <xf numFmtId="44" fontId="0" fillId="0" borderId="0" xfId="17" applyAlignment="1">
      <alignment/>
    </xf>
    <xf numFmtId="9" fontId="0" fillId="0" borderId="0" xfId="21" applyAlignment="1">
      <alignment/>
    </xf>
    <xf numFmtId="43" fontId="0" fillId="0" borderId="0" xfId="0" applyNumberFormat="1" applyAlignment="1">
      <alignment/>
    </xf>
    <xf numFmtId="10" fontId="0" fillId="0" borderId="0" xfId="21" applyNumberFormat="1" applyFont="1" applyAlignment="1">
      <alignment/>
    </xf>
    <xf numFmtId="9" fontId="0" fillId="0" borderId="0" xfId="21" applyFont="1" applyAlignment="1">
      <alignment/>
    </xf>
    <xf numFmtId="164" fontId="0" fillId="0" borderId="0" xfId="17" applyNumberFormat="1" applyBorder="1" applyAlignment="1">
      <alignment/>
    </xf>
    <xf numFmtId="9" fontId="0" fillId="0" borderId="0" xfId="21" applyBorder="1" applyAlignment="1">
      <alignment/>
    </xf>
    <xf numFmtId="0" fontId="0" fillId="0" borderId="0" xfId="0" applyBorder="1" applyAlignment="1">
      <alignment/>
    </xf>
    <xf numFmtId="10" fontId="0" fillId="0" borderId="0" xfId="21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85" zoomScaleNormal="85" workbookViewId="0" topLeftCell="A1">
      <selection activeCell="B8" sqref="B8"/>
    </sheetView>
  </sheetViews>
  <sheetFormatPr defaultColWidth="9.140625" defaultRowHeight="12.75"/>
  <cols>
    <col min="2" max="2" width="12.28125" style="0" bestFit="1" customWidth="1"/>
    <col min="3" max="4" width="10.28125" style="0" bestFit="1" customWidth="1"/>
    <col min="5" max="5" width="13.421875" style="7" bestFit="1" customWidth="1"/>
    <col min="6" max="6" width="11.28125" style="0" bestFit="1" customWidth="1"/>
    <col min="7" max="7" width="9.28125" style="0" bestFit="1" customWidth="1"/>
    <col min="8" max="8" width="9.28125" style="0" customWidth="1"/>
    <col min="9" max="9" width="9.7109375" style="0" bestFit="1" customWidth="1"/>
    <col min="10" max="10" width="11.57421875" style="6" bestFit="1" customWidth="1"/>
    <col min="11" max="11" width="9.7109375" style="0" customWidth="1"/>
    <col min="12" max="12" width="10.421875" style="0" customWidth="1"/>
    <col min="13" max="13" width="11.57421875" style="0" bestFit="1" customWidth="1"/>
    <col min="14" max="14" width="10.00390625" style="0" customWidth="1"/>
    <col min="17" max="17" width="10.57421875" style="0" bestFit="1" customWidth="1"/>
  </cols>
  <sheetData>
    <row r="1" spans="3:11" ht="12.75">
      <c r="C1" t="s">
        <v>0</v>
      </c>
      <c r="D1" s="7">
        <v>0.06</v>
      </c>
      <c r="F1" s="7"/>
      <c r="G1" s="2"/>
      <c r="J1" s="2" t="s">
        <v>4</v>
      </c>
      <c r="K1" s="2" t="s">
        <v>5</v>
      </c>
    </row>
    <row r="2" spans="3:11" ht="12.75">
      <c r="C2" t="s">
        <v>1</v>
      </c>
      <c r="D2" s="4">
        <v>0.05</v>
      </c>
      <c r="F2" s="11"/>
      <c r="G2" s="8"/>
      <c r="I2" t="s">
        <v>6</v>
      </c>
      <c r="J2" s="2" t="s">
        <v>7</v>
      </c>
      <c r="K2" s="2" t="s">
        <v>7</v>
      </c>
    </row>
    <row r="3" spans="3:11" ht="12.75">
      <c r="C3" t="s">
        <v>2</v>
      </c>
      <c r="D3" s="9">
        <v>0.4338</v>
      </c>
      <c r="F3" s="11"/>
      <c r="G3" s="8"/>
      <c r="I3" s="1">
        <f>SUM(J8:J34)</f>
        <v>17865.844597618758</v>
      </c>
      <c r="J3" s="6">
        <f>(F32/0.05-B32)*POWER(0.97,25)*0.825</f>
        <v>38508.53770807051</v>
      </c>
      <c r="K3" s="3">
        <f>J3+I3</f>
        <v>56374.382305689265</v>
      </c>
    </row>
    <row r="4" spans="3:7" ht="12.75">
      <c r="C4" t="s">
        <v>3</v>
      </c>
      <c r="D4" s="9">
        <v>0.32</v>
      </c>
      <c r="F4" s="11"/>
      <c r="G4" s="7"/>
    </row>
    <row r="5" spans="4:6" ht="12.75">
      <c r="D5" s="12"/>
      <c r="F5" s="1"/>
    </row>
    <row r="6" ht="12.75">
      <c r="D6" s="1"/>
    </row>
    <row r="7" spans="1:11" ht="12.75">
      <c r="A7" t="s">
        <v>17</v>
      </c>
      <c r="B7" t="s">
        <v>8</v>
      </c>
      <c r="C7" t="s">
        <v>9</v>
      </c>
      <c r="D7" t="s">
        <v>10</v>
      </c>
      <c r="E7" s="7" t="s">
        <v>11</v>
      </c>
      <c r="F7" t="s">
        <v>12</v>
      </c>
      <c r="G7" t="s">
        <v>13</v>
      </c>
      <c r="H7" t="s">
        <v>14</v>
      </c>
      <c r="I7" t="s">
        <v>15</v>
      </c>
      <c r="J7" s="5" t="s">
        <v>16</v>
      </c>
      <c r="K7" t="s">
        <v>18</v>
      </c>
    </row>
    <row r="8" spans="1:15" ht="12.75">
      <c r="A8">
        <v>1</v>
      </c>
      <c r="B8" s="6">
        <v>100000</v>
      </c>
      <c r="C8" s="6">
        <f aca="true" t="shared" si="0" ref="C8:C32">$D$1*B8</f>
        <v>6000</v>
      </c>
      <c r="D8" s="6">
        <f aca="true" t="shared" si="1" ref="D8:D27">C8*$D$3</f>
        <v>2602.8</v>
      </c>
      <c r="E8" s="7">
        <v>0.031</v>
      </c>
      <c r="F8" s="6">
        <f aca="true" t="shared" si="2" ref="F8:F32">E8*B8</f>
        <v>3100</v>
      </c>
      <c r="G8" s="6">
        <f aca="true" t="shared" si="3" ref="G8:G27">0.21*F8</f>
        <v>651</v>
      </c>
      <c r="H8" s="6">
        <f aca="true" t="shared" si="4" ref="H8:H32">F8-G8</f>
        <v>2449</v>
      </c>
      <c r="I8" s="6">
        <f aca="true" t="shared" si="5" ref="I8:I32">F8+D8-G8-C8</f>
        <v>-948.1999999999998</v>
      </c>
      <c r="J8" s="6">
        <f aca="true" t="shared" si="6" ref="J8:J32">I8*(POWER(0.97,A8-1))</f>
        <v>-948.1999999999998</v>
      </c>
      <c r="K8" s="6">
        <f aca="true" t="shared" si="7" ref="K8:K32">J8/12</f>
        <v>-79.01666666666665</v>
      </c>
      <c r="M8" s="13"/>
      <c r="O8" s="9"/>
    </row>
    <row r="9" spans="1:15" ht="12.75">
      <c r="A9">
        <v>2</v>
      </c>
      <c r="B9" s="6">
        <f aca="true" t="shared" si="8" ref="B9:B32">B8</f>
        <v>100000</v>
      </c>
      <c r="C9" s="6">
        <f t="shared" si="0"/>
        <v>6000</v>
      </c>
      <c r="D9" s="6">
        <f t="shared" si="1"/>
        <v>2602.8</v>
      </c>
      <c r="E9" s="7">
        <f aca="true" t="shared" si="9" ref="E9:E32">E8*(1+$D$2)</f>
        <v>0.03255</v>
      </c>
      <c r="F9" s="6">
        <f t="shared" si="2"/>
        <v>3255.0000000000005</v>
      </c>
      <c r="G9" s="6">
        <f t="shared" si="3"/>
        <v>683.5500000000001</v>
      </c>
      <c r="H9" s="6">
        <f t="shared" si="4"/>
        <v>2571.4500000000003</v>
      </c>
      <c r="I9" s="6">
        <f t="shared" si="5"/>
        <v>-825.7499999999991</v>
      </c>
      <c r="J9" s="6">
        <f t="shared" si="6"/>
        <v>-800.977499999999</v>
      </c>
      <c r="K9" s="6">
        <f t="shared" si="7"/>
        <v>-66.74812499999992</v>
      </c>
      <c r="L9" s="1"/>
      <c r="M9" s="13"/>
      <c r="O9" s="9"/>
    </row>
    <row r="10" spans="1:15" ht="12.75">
      <c r="A10">
        <v>3</v>
      </c>
      <c r="B10" s="6">
        <f t="shared" si="8"/>
        <v>100000</v>
      </c>
      <c r="C10" s="6">
        <f t="shared" si="0"/>
        <v>6000</v>
      </c>
      <c r="D10" s="6">
        <f t="shared" si="1"/>
        <v>2602.8</v>
      </c>
      <c r="E10" s="7">
        <f t="shared" si="9"/>
        <v>0.034177500000000006</v>
      </c>
      <c r="F10" s="6">
        <f t="shared" si="2"/>
        <v>3417.7500000000005</v>
      </c>
      <c r="G10" s="6">
        <f t="shared" si="3"/>
        <v>717.7275000000001</v>
      </c>
      <c r="H10" s="6">
        <f t="shared" si="4"/>
        <v>2700.0225000000005</v>
      </c>
      <c r="I10" s="6">
        <f t="shared" si="5"/>
        <v>-697.1774999999989</v>
      </c>
      <c r="J10" s="6">
        <f t="shared" si="6"/>
        <v>-655.974309749999</v>
      </c>
      <c r="K10" s="6">
        <f t="shared" si="7"/>
        <v>-54.66452581249991</v>
      </c>
      <c r="L10" s="1"/>
      <c r="M10" s="13"/>
      <c r="O10" s="9"/>
    </row>
    <row r="11" spans="1:15" ht="12.75">
      <c r="A11">
        <v>4</v>
      </c>
      <c r="B11" s="6">
        <f t="shared" si="8"/>
        <v>100000</v>
      </c>
      <c r="C11" s="6">
        <f t="shared" si="0"/>
        <v>6000</v>
      </c>
      <c r="D11" s="6">
        <f t="shared" si="1"/>
        <v>2602.8</v>
      </c>
      <c r="E11" s="7">
        <f t="shared" si="9"/>
        <v>0.035886375000000005</v>
      </c>
      <c r="F11" s="6">
        <f t="shared" si="2"/>
        <v>3588.6375000000007</v>
      </c>
      <c r="G11" s="6">
        <f t="shared" si="3"/>
        <v>753.6138750000001</v>
      </c>
      <c r="H11" s="6">
        <f t="shared" si="4"/>
        <v>2835.0236250000007</v>
      </c>
      <c r="I11" s="6">
        <f t="shared" si="5"/>
        <v>-562.1763749999991</v>
      </c>
      <c r="J11" s="6">
        <f t="shared" si="6"/>
        <v>-513.0831987003742</v>
      </c>
      <c r="K11" s="6">
        <f t="shared" si="7"/>
        <v>-42.75693322503118</v>
      </c>
      <c r="L11" s="1"/>
      <c r="M11" s="13"/>
      <c r="O11" s="9"/>
    </row>
    <row r="12" spans="1:13" ht="12.75">
      <c r="A12">
        <v>5</v>
      </c>
      <c r="B12" s="6">
        <f t="shared" si="8"/>
        <v>100000</v>
      </c>
      <c r="C12" s="6">
        <f t="shared" si="0"/>
        <v>6000</v>
      </c>
      <c r="D12" s="6">
        <f t="shared" si="1"/>
        <v>2602.8</v>
      </c>
      <c r="E12" s="7">
        <f t="shared" si="9"/>
        <v>0.03768069375000001</v>
      </c>
      <c r="F12" s="6">
        <f t="shared" si="2"/>
        <v>3768.069375000001</v>
      </c>
      <c r="G12" s="6">
        <f t="shared" si="3"/>
        <v>791.2945687500002</v>
      </c>
      <c r="H12" s="6">
        <f t="shared" si="4"/>
        <v>2976.774806250001</v>
      </c>
      <c r="I12" s="6">
        <f t="shared" si="5"/>
        <v>-420.4251937499994</v>
      </c>
      <c r="J12" s="6">
        <f t="shared" si="6"/>
        <v>-372.19940116973135</v>
      </c>
      <c r="K12" s="6">
        <f t="shared" si="7"/>
        <v>-31.016616764144278</v>
      </c>
      <c r="L12" s="1"/>
      <c r="M12" s="13"/>
    </row>
    <row r="13" spans="1:13" ht="12.75">
      <c r="A13">
        <v>6</v>
      </c>
      <c r="B13" s="6">
        <f t="shared" si="8"/>
        <v>100000</v>
      </c>
      <c r="C13" s="6">
        <f t="shared" si="0"/>
        <v>6000</v>
      </c>
      <c r="D13" s="6">
        <f t="shared" si="1"/>
        <v>2602.8</v>
      </c>
      <c r="E13" s="7">
        <f t="shared" si="9"/>
        <v>0.03956472843750001</v>
      </c>
      <c r="F13" s="6">
        <f t="shared" si="2"/>
        <v>3956.4728437500007</v>
      </c>
      <c r="G13" s="6">
        <f t="shared" si="3"/>
        <v>830.8592971875001</v>
      </c>
      <c r="H13" s="6">
        <f t="shared" si="4"/>
        <v>3125.6135465625007</v>
      </c>
      <c r="I13" s="6">
        <f t="shared" si="5"/>
        <v>-271.5864534374996</v>
      </c>
      <c r="J13" s="6">
        <f t="shared" si="6"/>
        <v>-233.2205284859696</v>
      </c>
      <c r="K13" s="6">
        <f t="shared" si="7"/>
        <v>-19.435044040497466</v>
      </c>
      <c r="L13" s="1"/>
      <c r="M13" s="13"/>
    </row>
    <row r="14" spans="1:13" ht="12.75">
      <c r="A14">
        <v>7</v>
      </c>
      <c r="B14" s="6">
        <f t="shared" si="8"/>
        <v>100000</v>
      </c>
      <c r="C14" s="6">
        <f t="shared" si="0"/>
        <v>6000</v>
      </c>
      <c r="D14" s="6">
        <f t="shared" si="1"/>
        <v>2602.8</v>
      </c>
      <c r="E14" s="7">
        <f t="shared" si="9"/>
        <v>0.04154296485937501</v>
      </c>
      <c r="F14" s="6">
        <f t="shared" si="2"/>
        <v>4154.296485937501</v>
      </c>
      <c r="G14" s="6">
        <f t="shared" si="3"/>
        <v>872.4022620468751</v>
      </c>
      <c r="H14" s="6">
        <f t="shared" si="4"/>
        <v>3281.8942238906257</v>
      </c>
      <c r="I14" s="6">
        <f t="shared" si="5"/>
        <v>-115.30577610937416</v>
      </c>
      <c r="J14" s="6">
        <f t="shared" si="6"/>
        <v>-96.04648350571978</v>
      </c>
      <c r="K14" s="6">
        <f t="shared" si="7"/>
        <v>-8.003873625476649</v>
      </c>
      <c r="L14" s="1"/>
      <c r="M14" s="13"/>
    </row>
    <row r="15" spans="1:13" ht="12.75">
      <c r="A15">
        <v>8</v>
      </c>
      <c r="B15" s="6">
        <f t="shared" si="8"/>
        <v>100000</v>
      </c>
      <c r="C15" s="6">
        <f t="shared" si="0"/>
        <v>6000</v>
      </c>
      <c r="D15" s="6">
        <f t="shared" si="1"/>
        <v>2602.8</v>
      </c>
      <c r="E15" s="7">
        <f t="shared" si="9"/>
        <v>0.04362011310234376</v>
      </c>
      <c r="F15" s="6">
        <f t="shared" si="2"/>
        <v>4362.011310234376</v>
      </c>
      <c r="G15" s="6">
        <f t="shared" si="3"/>
        <v>916.0223751492189</v>
      </c>
      <c r="H15" s="6">
        <f t="shared" si="4"/>
        <v>3445.9889350851568</v>
      </c>
      <c r="I15" s="6">
        <f t="shared" si="5"/>
        <v>48.78893508515739</v>
      </c>
      <c r="J15" s="6">
        <f t="shared" si="6"/>
        <v>39.42062256394735</v>
      </c>
      <c r="K15" s="6">
        <f t="shared" si="7"/>
        <v>3.2850518803289455</v>
      </c>
      <c r="L15" s="1"/>
      <c r="M15" s="13"/>
    </row>
    <row r="16" spans="1:13" ht="12.75">
      <c r="A16">
        <v>9</v>
      </c>
      <c r="B16" s="6">
        <f t="shared" si="8"/>
        <v>100000</v>
      </c>
      <c r="C16" s="6">
        <f t="shared" si="0"/>
        <v>6000</v>
      </c>
      <c r="D16" s="6">
        <f t="shared" si="1"/>
        <v>2602.8</v>
      </c>
      <c r="E16" s="7">
        <f t="shared" si="9"/>
        <v>0.04580111875746095</v>
      </c>
      <c r="F16" s="6">
        <f t="shared" si="2"/>
        <v>4580.111875746095</v>
      </c>
      <c r="G16" s="6">
        <f t="shared" si="3"/>
        <v>961.82349390668</v>
      </c>
      <c r="H16" s="6">
        <f t="shared" si="4"/>
        <v>3618.2883818394153</v>
      </c>
      <c r="I16" s="6">
        <f t="shared" si="5"/>
        <v>221.0883818394159</v>
      </c>
      <c r="J16" s="6">
        <f t="shared" si="6"/>
        <v>173.27655111546792</v>
      </c>
      <c r="K16" s="6">
        <f t="shared" si="7"/>
        <v>14.43971259295566</v>
      </c>
      <c r="L16" s="1"/>
      <c r="M16" s="13"/>
    </row>
    <row r="17" spans="1:13" ht="12.75">
      <c r="A17">
        <v>10</v>
      </c>
      <c r="B17" s="6">
        <f t="shared" si="8"/>
        <v>100000</v>
      </c>
      <c r="C17" s="6">
        <f t="shared" si="0"/>
        <v>6000</v>
      </c>
      <c r="D17" s="6">
        <f t="shared" si="1"/>
        <v>2602.8</v>
      </c>
      <c r="E17" s="7">
        <f t="shared" si="9"/>
        <v>0.048091174695334</v>
      </c>
      <c r="F17" s="6">
        <f t="shared" si="2"/>
        <v>4809.1174695334</v>
      </c>
      <c r="G17" s="6">
        <f t="shared" si="3"/>
        <v>1009.914668602014</v>
      </c>
      <c r="H17" s="6">
        <f t="shared" si="4"/>
        <v>3799.2028009313863</v>
      </c>
      <c r="I17" s="6">
        <f t="shared" si="5"/>
        <v>402.00280093138645</v>
      </c>
      <c r="J17" s="6">
        <f t="shared" si="6"/>
        <v>305.6150149341683</v>
      </c>
      <c r="K17" s="6">
        <f t="shared" si="7"/>
        <v>25.46791791118069</v>
      </c>
      <c r="M17" s="13"/>
    </row>
    <row r="18" spans="1:13" ht="12.75">
      <c r="A18">
        <v>11</v>
      </c>
      <c r="B18" s="6">
        <f t="shared" si="8"/>
        <v>100000</v>
      </c>
      <c r="C18" s="6">
        <f t="shared" si="0"/>
        <v>6000</v>
      </c>
      <c r="D18" s="6">
        <f t="shared" si="1"/>
        <v>2602.8</v>
      </c>
      <c r="E18" s="7">
        <f t="shared" si="9"/>
        <v>0.0504957334301007</v>
      </c>
      <c r="F18" s="6">
        <f t="shared" si="2"/>
        <v>5049.57334301007</v>
      </c>
      <c r="G18" s="6">
        <f t="shared" si="3"/>
        <v>1060.4104020321147</v>
      </c>
      <c r="H18" s="6">
        <f t="shared" si="4"/>
        <v>3989.1629409779553</v>
      </c>
      <c r="I18" s="6">
        <f t="shared" si="5"/>
        <v>591.9629409779554</v>
      </c>
      <c r="J18" s="6">
        <f t="shared" si="6"/>
        <v>436.5277549048227</v>
      </c>
      <c r="K18" s="6">
        <f t="shared" si="7"/>
        <v>36.37731290873523</v>
      </c>
      <c r="M18" s="13"/>
    </row>
    <row r="19" spans="1:13" ht="12.75">
      <c r="A19">
        <v>12</v>
      </c>
      <c r="B19" s="6">
        <f t="shared" si="8"/>
        <v>100000</v>
      </c>
      <c r="C19" s="6">
        <f t="shared" si="0"/>
        <v>6000</v>
      </c>
      <c r="D19" s="6">
        <f t="shared" si="1"/>
        <v>2602.8</v>
      </c>
      <c r="E19" s="7">
        <f t="shared" si="9"/>
        <v>0.05302052010160574</v>
      </c>
      <c r="F19" s="6">
        <f t="shared" si="2"/>
        <v>5302.052010160574</v>
      </c>
      <c r="G19" s="6">
        <f t="shared" si="3"/>
        <v>1113.4309221337205</v>
      </c>
      <c r="H19" s="6">
        <f t="shared" si="4"/>
        <v>4188.621088026854</v>
      </c>
      <c r="I19" s="6">
        <f t="shared" si="5"/>
        <v>791.4210880268538</v>
      </c>
      <c r="J19" s="6">
        <f t="shared" si="6"/>
        <v>566.1046146991036</v>
      </c>
      <c r="K19" s="6">
        <f t="shared" si="7"/>
        <v>47.175384558258635</v>
      </c>
      <c r="M19" s="13"/>
    </row>
    <row r="20" spans="1:13" ht="12.75">
      <c r="A20">
        <v>13</v>
      </c>
      <c r="B20" s="6">
        <f t="shared" si="8"/>
        <v>100000</v>
      </c>
      <c r="C20" s="6">
        <f t="shared" si="0"/>
        <v>6000</v>
      </c>
      <c r="D20" s="6">
        <f t="shared" si="1"/>
        <v>2602.8</v>
      </c>
      <c r="E20" s="7">
        <f t="shared" si="9"/>
        <v>0.05567154610668603</v>
      </c>
      <c r="F20" s="6">
        <f t="shared" si="2"/>
        <v>5567.154610668603</v>
      </c>
      <c r="G20" s="6">
        <f t="shared" si="3"/>
        <v>1169.1024682404066</v>
      </c>
      <c r="H20" s="6">
        <f t="shared" si="4"/>
        <v>4398.052142428196</v>
      </c>
      <c r="I20" s="6">
        <f t="shared" si="5"/>
        <v>1000.8521424281962</v>
      </c>
      <c r="J20" s="6">
        <f t="shared" si="6"/>
        <v>694.4336135097219</v>
      </c>
      <c r="K20" s="6">
        <f t="shared" si="7"/>
        <v>57.869467792476826</v>
      </c>
      <c r="M20" s="13"/>
    </row>
    <row r="21" spans="1:13" ht="12.75">
      <c r="A21">
        <v>14</v>
      </c>
      <c r="B21" s="6">
        <f t="shared" si="8"/>
        <v>100000</v>
      </c>
      <c r="C21" s="6">
        <f t="shared" si="0"/>
        <v>6000</v>
      </c>
      <c r="D21" s="6">
        <f t="shared" si="1"/>
        <v>2602.8</v>
      </c>
      <c r="E21" s="7">
        <f t="shared" si="9"/>
        <v>0.05845512341202033</v>
      </c>
      <c r="F21" s="6">
        <f t="shared" si="2"/>
        <v>5845.512341202033</v>
      </c>
      <c r="G21" s="6">
        <f t="shared" si="3"/>
        <v>1227.557591652427</v>
      </c>
      <c r="H21" s="6">
        <f t="shared" si="4"/>
        <v>4617.954749549606</v>
      </c>
      <c r="I21" s="6">
        <f t="shared" si="5"/>
        <v>1220.7547495496055</v>
      </c>
      <c r="J21" s="6">
        <f t="shared" si="6"/>
        <v>821.6010168951759</v>
      </c>
      <c r="K21" s="6">
        <f t="shared" si="7"/>
        <v>68.46675140793133</v>
      </c>
      <c r="M21" s="13"/>
    </row>
    <row r="22" spans="1:13" ht="12.75">
      <c r="A22">
        <v>15</v>
      </c>
      <c r="B22" s="6">
        <f t="shared" si="8"/>
        <v>100000</v>
      </c>
      <c r="C22" s="6">
        <f t="shared" si="0"/>
        <v>6000</v>
      </c>
      <c r="D22" s="6">
        <f t="shared" si="1"/>
        <v>2602.8</v>
      </c>
      <c r="E22" s="7">
        <f t="shared" si="9"/>
        <v>0.06137787958262135</v>
      </c>
      <c r="F22" s="6">
        <f t="shared" si="2"/>
        <v>6137.787958262135</v>
      </c>
      <c r="G22" s="6">
        <f t="shared" si="3"/>
        <v>1288.9354712350485</v>
      </c>
      <c r="H22" s="6">
        <f t="shared" si="4"/>
        <v>4848.852487027087</v>
      </c>
      <c r="I22" s="6">
        <f t="shared" si="5"/>
        <v>1451.652487027086</v>
      </c>
      <c r="J22" s="6">
        <f t="shared" si="6"/>
        <v>947.6914057971956</v>
      </c>
      <c r="K22" s="6">
        <f t="shared" si="7"/>
        <v>78.97428381643296</v>
      </c>
      <c r="M22" s="13"/>
    </row>
    <row r="23" spans="1:13" ht="12.75">
      <c r="A23">
        <v>16</v>
      </c>
      <c r="B23" s="6">
        <f t="shared" si="8"/>
        <v>100000</v>
      </c>
      <c r="C23" s="6">
        <f t="shared" si="0"/>
        <v>6000</v>
      </c>
      <c r="D23" s="6">
        <f t="shared" si="1"/>
        <v>2602.8</v>
      </c>
      <c r="E23" s="7">
        <f t="shared" si="9"/>
        <v>0.06444677356175242</v>
      </c>
      <c r="F23" s="6">
        <f t="shared" si="2"/>
        <v>6444.6773561752425</v>
      </c>
      <c r="G23" s="6">
        <f t="shared" si="3"/>
        <v>1353.382244796801</v>
      </c>
      <c r="H23" s="6">
        <f t="shared" si="4"/>
        <v>5091.295111378442</v>
      </c>
      <c r="I23" s="6">
        <f t="shared" si="5"/>
        <v>1694.0951113784413</v>
      </c>
      <c r="J23" s="6">
        <f t="shared" si="6"/>
        <v>1072.7877437912193</v>
      </c>
      <c r="K23" s="6">
        <f t="shared" si="7"/>
        <v>89.39897864926827</v>
      </c>
      <c r="M23" s="13"/>
    </row>
    <row r="24" spans="1:13" ht="12.75">
      <c r="A24">
        <v>17</v>
      </c>
      <c r="B24" s="6">
        <f t="shared" si="8"/>
        <v>100000</v>
      </c>
      <c r="C24" s="6">
        <f t="shared" si="0"/>
        <v>6000</v>
      </c>
      <c r="D24" s="6">
        <f t="shared" si="1"/>
        <v>2602.8</v>
      </c>
      <c r="E24" s="7">
        <f t="shared" si="9"/>
        <v>0.06766911223984004</v>
      </c>
      <c r="F24" s="6">
        <f t="shared" si="2"/>
        <v>6766.911223984004</v>
      </c>
      <c r="G24" s="6">
        <f t="shared" si="3"/>
        <v>1421.0513570366409</v>
      </c>
      <c r="H24" s="6">
        <f t="shared" si="4"/>
        <v>5345.859866947363</v>
      </c>
      <c r="I24" s="6">
        <f t="shared" si="5"/>
        <v>1948.6598669473633</v>
      </c>
      <c r="J24" s="6">
        <f t="shared" si="6"/>
        <v>1196.9714426285286</v>
      </c>
      <c r="K24" s="6">
        <f t="shared" si="7"/>
        <v>99.74762021904405</v>
      </c>
      <c r="M24" s="13"/>
    </row>
    <row r="25" spans="1:13" ht="12.75">
      <c r="A25">
        <v>18</v>
      </c>
      <c r="B25" s="6">
        <f t="shared" si="8"/>
        <v>100000</v>
      </c>
      <c r="C25" s="6">
        <f t="shared" si="0"/>
        <v>6000</v>
      </c>
      <c r="D25" s="6">
        <f t="shared" si="1"/>
        <v>2602.8</v>
      </c>
      <c r="E25" s="7">
        <f t="shared" si="9"/>
        <v>0.07105256785183205</v>
      </c>
      <c r="F25" s="6">
        <f t="shared" si="2"/>
        <v>7105.256785183205</v>
      </c>
      <c r="G25" s="6">
        <f t="shared" si="3"/>
        <v>1492.1039248884729</v>
      </c>
      <c r="H25" s="6">
        <f t="shared" si="4"/>
        <v>5613.152860294732</v>
      </c>
      <c r="I25" s="6">
        <f t="shared" si="5"/>
        <v>2215.952860294732</v>
      </c>
      <c r="J25" s="6">
        <f t="shared" si="6"/>
        <v>1320.3224261270134</v>
      </c>
      <c r="K25" s="6">
        <f t="shared" si="7"/>
        <v>110.02686884391778</v>
      </c>
      <c r="M25" s="13"/>
    </row>
    <row r="26" spans="1:13" ht="12.75">
      <c r="A26">
        <v>19</v>
      </c>
      <c r="B26" s="6">
        <f t="shared" si="8"/>
        <v>100000</v>
      </c>
      <c r="C26" s="6">
        <f t="shared" si="0"/>
        <v>6000</v>
      </c>
      <c r="D26" s="6">
        <f t="shared" si="1"/>
        <v>2602.8</v>
      </c>
      <c r="E26" s="7">
        <f t="shared" si="9"/>
        <v>0.07460519624442365</v>
      </c>
      <c r="F26" s="6">
        <f t="shared" si="2"/>
        <v>7460.519624442365</v>
      </c>
      <c r="G26" s="6">
        <f t="shared" si="3"/>
        <v>1566.7091211328966</v>
      </c>
      <c r="H26" s="6">
        <f t="shared" si="4"/>
        <v>5893.810503309469</v>
      </c>
      <c r="I26" s="6">
        <f t="shared" si="5"/>
        <v>2496.610503309468</v>
      </c>
      <c r="J26" s="6">
        <f t="shared" si="6"/>
        <v>1442.9191924659237</v>
      </c>
      <c r="K26" s="6">
        <f t="shared" si="7"/>
        <v>120.24326603882697</v>
      </c>
      <c r="M26" s="13"/>
    </row>
    <row r="27" spans="1:13" s="15" customFormat="1" ht="12.75">
      <c r="A27">
        <v>20</v>
      </c>
      <c r="B27" s="13">
        <f t="shared" si="8"/>
        <v>100000</v>
      </c>
      <c r="C27" s="13">
        <f t="shared" si="0"/>
        <v>6000</v>
      </c>
      <c r="D27" s="13">
        <f t="shared" si="1"/>
        <v>2602.8</v>
      </c>
      <c r="E27" s="16">
        <f t="shared" si="9"/>
        <v>0.07833545605664483</v>
      </c>
      <c r="F27" s="13">
        <f t="shared" si="2"/>
        <v>7833.5456056644825</v>
      </c>
      <c r="G27" s="13">
        <f t="shared" si="3"/>
        <v>1645.0445771895413</v>
      </c>
      <c r="H27" s="13">
        <f t="shared" si="4"/>
        <v>6188.501028474941</v>
      </c>
      <c r="I27" s="13">
        <f t="shared" si="5"/>
        <v>2791.3010284749416</v>
      </c>
      <c r="J27" s="13">
        <f t="shared" si="6"/>
        <v>1564.8388749384374</v>
      </c>
      <c r="K27" s="13">
        <f t="shared" si="7"/>
        <v>130.4032395782031</v>
      </c>
      <c r="M27" s="13"/>
    </row>
    <row r="28" spans="1:13" ht="12.75">
      <c r="A28">
        <v>21</v>
      </c>
      <c r="B28" s="6">
        <f t="shared" si="8"/>
        <v>100000</v>
      </c>
      <c r="C28" s="6">
        <f t="shared" si="0"/>
        <v>6000</v>
      </c>
      <c r="D28" s="13">
        <f>C28*$D$4</f>
        <v>1920</v>
      </c>
      <c r="E28" s="7">
        <f t="shared" si="9"/>
        <v>0.08225222885947707</v>
      </c>
      <c r="F28" s="6">
        <f t="shared" si="2"/>
        <v>8225.222885947707</v>
      </c>
      <c r="G28" s="6">
        <f>0.08*F28</f>
        <v>658.0178308758166</v>
      </c>
      <c r="H28" s="6">
        <f t="shared" si="4"/>
        <v>7567.2050550718905</v>
      </c>
      <c r="I28" s="6">
        <f t="shared" si="5"/>
        <v>3487.2050550718905</v>
      </c>
      <c r="J28" s="6">
        <f t="shared" si="6"/>
        <v>1896.3223815736496</v>
      </c>
      <c r="K28" s="6">
        <f t="shared" si="7"/>
        <v>158.02686513113747</v>
      </c>
      <c r="M28" s="13"/>
    </row>
    <row r="29" spans="1:13" ht="12.75">
      <c r="A29">
        <v>22</v>
      </c>
      <c r="B29" s="6">
        <f t="shared" si="8"/>
        <v>100000</v>
      </c>
      <c r="C29" s="6">
        <f t="shared" si="0"/>
        <v>6000</v>
      </c>
      <c r="D29" s="13">
        <f>C29*$D$4</f>
        <v>1920</v>
      </c>
      <c r="E29" s="7">
        <f t="shared" si="9"/>
        <v>0.08636484030245092</v>
      </c>
      <c r="F29" s="6">
        <f t="shared" si="2"/>
        <v>8636.484030245092</v>
      </c>
      <c r="G29" s="6">
        <f>0.08*F29</f>
        <v>690.9187224196074</v>
      </c>
      <c r="H29" s="6">
        <f t="shared" si="4"/>
        <v>7945.5653078254845</v>
      </c>
      <c r="I29" s="6">
        <f t="shared" si="5"/>
        <v>3865.5653078254854</v>
      </c>
      <c r="J29" s="6">
        <f t="shared" si="6"/>
        <v>2039.010370211107</v>
      </c>
      <c r="K29" s="13">
        <f t="shared" si="7"/>
        <v>169.9175308509256</v>
      </c>
      <c r="M29" s="13"/>
    </row>
    <row r="30" spans="1:17" ht="12.75">
      <c r="A30">
        <v>23</v>
      </c>
      <c r="B30" s="6">
        <f t="shared" si="8"/>
        <v>100000</v>
      </c>
      <c r="C30" s="6">
        <f t="shared" si="0"/>
        <v>6000</v>
      </c>
      <c r="D30" s="13">
        <f>C30*$D$4</f>
        <v>1920</v>
      </c>
      <c r="E30" s="7">
        <f t="shared" si="9"/>
        <v>0.09068308231757348</v>
      </c>
      <c r="F30" s="6">
        <f t="shared" si="2"/>
        <v>9068.308231757348</v>
      </c>
      <c r="G30" s="6">
        <f>0.08*F30</f>
        <v>725.4646585405878</v>
      </c>
      <c r="H30" s="6">
        <f t="shared" si="4"/>
        <v>8342.84357321676</v>
      </c>
      <c r="I30" s="6">
        <f t="shared" si="5"/>
        <v>4262.84357321676</v>
      </c>
      <c r="J30" s="6">
        <f t="shared" si="6"/>
        <v>2181.109905901007</v>
      </c>
      <c r="K30" s="6">
        <f t="shared" si="7"/>
        <v>181.75915882508392</v>
      </c>
      <c r="M30" s="13"/>
      <c r="N30" s="10"/>
      <c r="Q30" s="8"/>
    </row>
    <row r="31" spans="1:17" ht="12.75">
      <c r="A31">
        <v>24</v>
      </c>
      <c r="B31" s="6">
        <f t="shared" si="8"/>
        <v>100000</v>
      </c>
      <c r="C31" s="6">
        <f t="shared" si="0"/>
        <v>6000</v>
      </c>
      <c r="D31" s="13">
        <f>C31*$D$4</f>
        <v>1920</v>
      </c>
      <c r="E31" s="7">
        <f t="shared" si="9"/>
        <v>0.09521723643345216</v>
      </c>
      <c r="F31" s="6">
        <f t="shared" si="2"/>
        <v>9521.723643345216</v>
      </c>
      <c r="G31" s="6">
        <f>0.08*F31</f>
        <v>761.7378914676173</v>
      </c>
      <c r="H31" s="6">
        <f t="shared" si="4"/>
        <v>8759.985751877599</v>
      </c>
      <c r="I31" s="6">
        <f t="shared" si="5"/>
        <v>4679.985751877599</v>
      </c>
      <c r="J31" s="6">
        <f t="shared" si="6"/>
        <v>2322.7069476859406</v>
      </c>
      <c r="K31" s="13">
        <f t="shared" si="7"/>
        <v>193.5589123071617</v>
      </c>
      <c r="M31" s="13"/>
      <c r="Q31" s="8"/>
    </row>
    <row r="32" spans="1:17" ht="12.75">
      <c r="A32">
        <v>25</v>
      </c>
      <c r="B32" s="6">
        <f t="shared" si="8"/>
        <v>100000</v>
      </c>
      <c r="C32" s="6">
        <f t="shared" si="0"/>
        <v>6000</v>
      </c>
      <c r="D32" s="13">
        <f>C32*$D$4</f>
        <v>1920</v>
      </c>
      <c r="E32" s="7">
        <f t="shared" si="9"/>
        <v>0.09997809825512477</v>
      </c>
      <c r="F32" s="6">
        <f t="shared" si="2"/>
        <v>9997.809825512477</v>
      </c>
      <c r="G32" s="6">
        <f>0.08*F32</f>
        <v>799.8247860409982</v>
      </c>
      <c r="H32" s="6">
        <f t="shared" si="4"/>
        <v>9197.98503947148</v>
      </c>
      <c r="I32" s="6">
        <f t="shared" si="5"/>
        <v>5117.9850394714795</v>
      </c>
      <c r="J32" s="6">
        <f t="shared" si="6"/>
        <v>2463.8861394881224</v>
      </c>
      <c r="K32" s="6">
        <f t="shared" si="7"/>
        <v>205.32384495734354</v>
      </c>
      <c r="M32" s="14"/>
      <c r="Q32" s="8"/>
    </row>
    <row r="33" spans="2:17" ht="12.75">
      <c r="B33" s="6"/>
      <c r="C33" s="6"/>
      <c r="D33" s="6"/>
      <c r="F33" s="6"/>
      <c r="G33" s="6"/>
      <c r="H33" s="6"/>
      <c r="I33" s="6"/>
      <c r="M33" s="14"/>
      <c r="Q33" s="8"/>
    </row>
    <row r="34" spans="2:17" ht="12.75">
      <c r="B34" s="6"/>
      <c r="C34" s="6"/>
      <c r="D34" s="6"/>
      <c r="F34" s="6"/>
      <c r="G34" s="6"/>
      <c r="H34" s="6"/>
      <c r="I34" s="6"/>
      <c r="M34" s="14"/>
      <c r="Q34" s="8"/>
    </row>
    <row r="35" ht="12.75">
      <c r="J35"/>
    </row>
    <row r="36" ht="12.75">
      <c r="E36" s="8"/>
    </row>
    <row r="37" ht="12.75">
      <c r="E37" s="8"/>
    </row>
    <row r="38" ht="12.75">
      <c r="G38" s="7"/>
    </row>
    <row r="39" ht="12.75">
      <c r="E39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Fidelity Investments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a102604</dc:creator>
  <cp:keywords/>
  <dc:description/>
  <cp:lastModifiedBy>own</cp:lastModifiedBy>
  <dcterms:created xsi:type="dcterms:W3CDTF">2006-11-27T16:10:04Z</dcterms:created>
  <dcterms:modified xsi:type="dcterms:W3CDTF">2007-06-13T11:13:32Z</dcterms:modified>
  <cp:category/>
  <cp:version/>
  <cp:contentType/>
  <cp:contentStatus/>
</cp:coreProperties>
</file>